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uderus\Solar\Walloon region\"/>
    </mc:Choice>
  </mc:AlternateContent>
  <xr:revisionPtr revIDLastSave="0" documentId="13_ncr:1_{751D611A-2141-4829-8D22-49F1417651FD}" xr6:coauthVersionLast="47" xr6:coauthVersionMax="47" xr10:uidLastSave="{00000000-0000-0000-0000-000000000000}"/>
  <workbookProtection workbookAlgorithmName="SHA-512" workbookHashValue="9zLpJtcIOR6rYyIrUzuEqW/bate7n5XsRaxgcn9eP4uCvcMz0w946/HLyyWEOjUYPDsqH7PHBJi7J7AcVUavkQ==" workbookSaltValue="J96Bke3rRsifomc4Br1sEA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L37" i="3" s="1"/>
  <c r="K35" i="3"/>
  <c r="K36" i="3"/>
  <c r="K34" i="3"/>
  <c r="K31" i="3"/>
  <c r="K28" i="3"/>
  <c r="K27" i="3"/>
  <c r="K26" i="3"/>
  <c r="M26" i="3" s="1"/>
  <c r="K25" i="3"/>
  <c r="K24" i="3"/>
  <c r="K23" i="3"/>
  <c r="M23" i="3" s="1"/>
  <c r="K22" i="3"/>
  <c r="K21" i="3"/>
  <c r="M21" i="3" s="1"/>
  <c r="K20" i="3"/>
  <c r="K19" i="3"/>
  <c r="M19" i="3" s="1"/>
  <c r="K18" i="3"/>
  <c r="K13" i="3"/>
  <c r="K17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6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<sst xmlns="http://schemas.openxmlformats.org/spreadsheetml/2006/main" count="137" uniqueCount="62">
  <si>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</si>
  <si>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</si>
  <si>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</si>
  <si>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</si>
  <si>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</si>
  <si>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</si>
  <si>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</si>
  <si>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</si>
  <si>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</si>
  <si>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</si>
  <si>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</si>
  <si>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</si>
  <si>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</si>
  <si>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</si>
  <si>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</si>
  <si>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</si>
  <si>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</si>
  <si>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</si>
  <si>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</si>
  <si>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</si>
  <si>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</si>
  <si>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</si>
  <si>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</si>
  <si>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</si>
  <si>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</si>
  <si>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</si>
  <si>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</si>
  <si>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</si>
  <si>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</si>
  <si>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</si>
  <si>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</si>
  <si>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</si>
  <si>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</si>
  <si>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</si>
  <si>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</si>
  <si>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</si>
  <si>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</si>
  <si>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Oui</t>
  </si>
  <si>
    <t>Pompe 1</t>
  </si>
  <si>
    <t>Capteur plan vitré</t>
  </si>
  <si>
    <t>Tubes sous vide (CPC</t>
  </si>
  <si>
    <t>SKN4.0 S</t>
  </si>
  <si>
    <t>SKN4.0 W</t>
  </si>
  <si>
    <t>SKT1.0 S</t>
  </si>
  <si>
    <t>SKT1.0 W</t>
  </si>
  <si>
    <t>SKR 10 CPC</t>
  </si>
  <si>
    <t>SKR 5</t>
  </si>
  <si>
    <t>Ce certificat est valable à partir du 1/01/2022.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</si>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</sst>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8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15</xdr:col>
      <xdr:colOff>23812</xdr:colOff>
      <xdr:row>4</xdr:row>
      <xdr:rowOff>37704</xdr:rowOff>
    </xdr:to>
    <xdr:sp macro="" textlink="">
      <xdr:nvSpPr>
        <xdr:cNvPr id="7" name="Rechthoek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15875"/>
          <a:ext cx="5143500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15873</xdr:colOff>
      <xdr:row>0</xdr:row>
      <xdr:rowOff>15876</xdr:rowOff>
    </xdr:from>
    <xdr:to>
      <xdr:col>17</xdr:col>
      <xdr:colOff>822</xdr:colOff>
      <xdr:row>4</xdr:row>
      <xdr:rowOff>39589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35561" y="15876"/>
          <a:ext cx="723136" cy="706338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2</xdr:col>
      <xdr:colOff>341301</xdr:colOff>
      <xdr:row>0</xdr:row>
      <xdr:rowOff>7936</xdr:rowOff>
    </xdr:from>
    <xdr:to>
      <xdr:col>15</xdr:col>
      <xdr:colOff>142863</xdr:colOff>
      <xdr:row>5</xdr:row>
      <xdr:rowOff>0</xdr:rowOff>
    </xdr:to>
    <xdr:sp macro="" textlink="">
      <xdr:nvSpPr>
        <xdr:cNvPr id="9" name="Textfeld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3926" y="7936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79373</xdr:colOff>
      <xdr:row>1</xdr:row>
      <xdr:rowOff>63500</xdr:rowOff>
    </xdr:from>
    <xdr:to>
      <xdr:col>16</xdr:col>
      <xdr:colOff>351156</xdr:colOff>
      <xdr:row>2</xdr:row>
      <xdr:rowOff>57042</xdr:rowOff>
    </xdr:to>
    <xdr:grpSp>
      <xdr:nvGrpSpPr>
        <xdr:cNvPr id="10" name="Groep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5508623" y="273050"/>
          <a:ext cx="633733" cy="158642"/>
          <a:chOff x="8853" y="1037"/>
          <a:chExt cx="1727" cy="323"/>
        </a:xfrm>
      </xdr:grpSpPr>
      <xdr:sp macro="" textlink="">
        <xdr:nvSpPr>
          <xdr:cNvPr id="11" name="AutoShap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2" name="Picture 1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AutoShape 1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6" name="Line 1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7" name="Picture 1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25" ht="16.5" customHeight="1" x14ac:dyDescent="0.25">
      <c r="R1" s="17"/>
    </row>
    <row r="2" spans="1:25" ht="13" x14ac:dyDescent="0.25">
      <c r="R2" s="17"/>
    </row>
    <row r="3" spans="1:25" ht="13" x14ac:dyDescent="0.25">
      <c r="R3" s="17"/>
    </row>
    <row r="4" spans="1:25" ht="13" x14ac:dyDescent="0.25">
      <c r="R4" s="17"/>
    </row>
    <row r="5" spans="1:25" ht="13" x14ac:dyDescent="0.25">
      <c r="R5" s="17"/>
    </row>
    <row r="6" spans="1:25" ht="14.15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17"/>
    </row>
    <row r="7" spans="1:25" ht="14.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7"/>
    </row>
    <row r="8" spans="1:25" ht="14.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7"/>
    </row>
    <row r="9" spans="1:25" ht="14.15" customHeight="1" x14ac:dyDescent="0.25">
      <c r="A9" s="34" t="s">
        <v>47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22"/>
      <c r="R9" s="7"/>
    </row>
    <row r="10" spans="1:25" ht="14.15" customHeight="1" x14ac:dyDescent="0.25">
      <c r="B10" s="20"/>
      <c r="C10" s="25"/>
      <c r="D10" s="25"/>
      <c r="E10" s="25"/>
      <c r="F10" s="25"/>
      <c r="G10" s="25"/>
      <c r="H10" s="19"/>
      <c r="I10" s="25"/>
      <c r="J10" s="25"/>
      <c r="K10" s="33"/>
      <c r="L10" s="33"/>
      <c r="M10" s="33"/>
      <c r="N10" s="33"/>
      <c r="O10" s="33"/>
      <c r="P10" s="33"/>
      <c r="Q10" s="33"/>
      <c r="R10" s="17"/>
    </row>
    <row r="11" spans="1:25" ht="14.15" customHeight="1" x14ac:dyDescent="0.25">
      <c r="A11" s="17" t="s">
        <v>18</v>
      </c>
      <c r="B11" s="20"/>
      <c r="C11" s="25"/>
      <c r="D11" s="25"/>
      <c r="E11" s="25"/>
      <c r="F11" s="19"/>
      <c r="G11" s="25"/>
      <c r="H11" s="25"/>
      <c r="I11" s="25"/>
      <c r="J11" s="25"/>
      <c r="K11" s="33"/>
      <c r="L11" s="33"/>
      <c r="M11" s="33"/>
      <c r="N11" s="33"/>
      <c r="O11" s="33"/>
      <c r="P11" s="33"/>
      <c r="Q11" s="33"/>
      <c r="R11" s="17"/>
    </row>
    <row r="12" spans="1:25" ht="14.15" customHeight="1" x14ac:dyDescent="0.25">
      <c r="A12" s="17"/>
      <c r="B12" s="20"/>
      <c r="C12" s="25"/>
      <c r="D12" s="25"/>
      <c r="E12" s="25"/>
      <c r="F12" s="19"/>
      <c r="G12" s="25"/>
      <c r="H12" s="25"/>
      <c r="I12" s="25"/>
      <c r="J12" s="25"/>
      <c r="K12" s="30"/>
      <c r="L12" s="30"/>
      <c r="M12" s="30"/>
      <c r="N12" s="30"/>
      <c r="O12" s="30"/>
      <c r="P12" s="30"/>
      <c r="Q12" s="30"/>
      <c r="R12" s="17"/>
    </row>
    <row r="13" spans="1:25" ht="14.15" customHeight="1" x14ac:dyDescent="0.25">
      <c r="A13" s="17"/>
      <c r="B13" s="20" t="s">
        <v>48</v>
      </c>
      <c r="C13" s="25"/>
      <c r="D13" s="25"/>
      <c r="E13" s="25"/>
      <c r="F13" s="19"/>
      <c r="G13" s="25"/>
      <c r="H13" s="25"/>
      <c r="I13" s="25"/>
      <c r="J13" s="25"/>
      <c r="K13" s="33" t="str">
        <f>IFERROR(VLOOKUP($K$16,'DATA FR'!$A$6:$AF$151,2,),"")</f>
        <v/>
      </c>
      <c r="L13" s="33"/>
      <c r="M13" s="33"/>
      <c r="N13" s="33"/>
      <c r="O13" s="33"/>
      <c r="P13" s="30"/>
      <c r="Q13" s="30"/>
      <c r="R13" s="17"/>
    </row>
    <row r="14" spans="1:25" ht="14.15" customHeight="1" x14ac:dyDescent="0.25">
      <c r="A14" s="17"/>
      <c r="B14" s="20"/>
      <c r="C14" s="25"/>
      <c r="D14" s="25"/>
      <c r="E14" s="25"/>
      <c r="F14" s="19"/>
      <c r="G14" s="25"/>
      <c r="H14" s="25"/>
      <c r="I14" s="25"/>
      <c r="J14" s="25"/>
      <c r="K14" s="30"/>
      <c r="L14" s="30"/>
      <c r="M14" s="30"/>
      <c r="N14" s="30"/>
      <c r="O14" s="30"/>
      <c r="P14" s="30"/>
      <c r="Q14" s="30"/>
      <c r="R14" s="17"/>
    </row>
    <row r="15" spans="1:25" ht="14.15" customHeight="1" x14ac:dyDescent="0.25">
      <c r="A15" s="19" t="s">
        <v>17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B16" s="20" t="s">
        <v>15</v>
      </c>
      <c r="C16" s="25"/>
      <c r="D16" s="25"/>
      <c r="E16" s="25"/>
      <c r="F16" s="25"/>
      <c r="G16" s="25"/>
      <c r="H16" s="25"/>
      <c r="I16" s="19"/>
      <c r="J16" s="25"/>
      <c r="K16" s="35" t="s">
        <v>19</v>
      </c>
      <c r="L16" s="35"/>
      <c r="M16" s="35"/>
      <c r="N16" s="35"/>
      <c r="O16" s="35"/>
      <c r="P16" s="35"/>
      <c r="Q16" s="35"/>
      <c r="R16" s="33" t="str">
        <f>IF(OR(K16='DATA FR'!A5,K16=""),"","   &lt;======  Sélectionnez vos panneaux solaires ici")</f>
        <v/>
      </c>
      <c r="S16" s="33"/>
      <c r="T16" s="33"/>
      <c r="U16" s="33"/>
      <c r="V16" s="33"/>
      <c r="W16" s="33"/>
      <c r="X16" s="33"/>
      <c r="Y16" s="33"/>
    </row>
    <row r="17" spans="1:18" ht="14.15" customHeight="1" x14ac:dyDescent="0.25">
      <c r="B17" s="20" t="s">
        <v>49</v>
      </c>
      <c r="C17" s="25"/>
      <c r="D17" s="25"/>
      <c r="E17" s="25"/>
      <c r="F17" s="25"/>
      <c r="G17" s="25"/>
      <c r="H17" s="25"/>
      <c r="I17" s="19"/>
      <c r="J17" s="25"/>
      <c r="K17" s="33" t="str">
        <f>IFERROR(VLOOKUP($K$16,'DATA FR'!$A$6:$AF$151,5,),"")</f>
        <v/>
      </c>
      <c r="L17" s="33"/>
      <c r="M17" s="33"/>
      <c r="N17" s="33"/>
      <c r="O17" s="33"/>
      <c r="P17" s="23"/>
      <c r="Q17" s="23"/>
      <c r="R17" s="23"/>
    </row>
    <row r="18" spans="1:18" ht="14.15" customHeight="1" x14ac:dyDescent="0.25">
      <c r="B18" s="20" t="s">
        <v>50</v>
      </c>
      <c r="C18" s="25"/>
      <c r="D18" s="25"/>
      <c r="E18" s="25"/>
      <c r="F18" s="25"/>
      <c r="G18" s="25"/>
      <c r="H18" s="25"/>
      <c r="I18" s="19"/>
      <c r="J18" s="25"/>
      <c r="K18" s="33" t="str">
        <f>IFERROR(VLOOKUP($K$16,'DATA FR'!$A$6:$AF$151,6,),"")</f>
        <v/>
      </c>
      <c r="L18" s="33"/>
      <c r="M18" s="33"/>
      <c r="N18" s="33"/>
      <c r="O18" s="33"/>
      <c r="P18" s="31"/>
      <c r="Q18" s="31"/>
      <c r="R18" s="31"/>
    </row>
    <row r="19" spans="1:18" ht="14.15" customHeight="1" x14ac:dyDescent="0.25">
      <c r="B19" s="20" t="s">
        <v>51</v>
      </c>
      <c r="C19" s="25"/>
      <c r="D19" s="25"/>
      <c r="E19" s="25"/>
      <c r="F19" s="25"/>
      <c r="G19" s="25"/>
      <c r="H19" s="25"/>
      <c r="I19" s="19"/>
      <c r="J19" s="25"/>
      <c r="K19" s="33" t="str">
        <f>IFERROR(VLOOKUP($K$16,'DATA FR'!$A$6:$AF$151,7,),"")</f>
        <v/>
      </c>
      <c r="L19" s="33"/>
      <c r="M19" s="33" t="str">
        <f>IF(K19="","","%")</f>
        <v/>
      </c>
      <c r="N19" s="33"/>
      <c r="O19" s="33"/>
      <c r="P19" s="31"/>
      <c r="Q19" s="31"/>
      <c r="R19" s="31"/>
    </row>
    <row r="20" spans="1:18" ht="14.15" customHeight="1" x14ac:dyDescent="0.25">
      <c r="B20" s="20" t="s">
        <v>52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IFERROR(VLOOKUP($K$16,'DATA FR'!$A$6:$AF$151,8,),"")</f>
        <v/>
      </c>
      <c r="L20" s="33"/>
      <c r="M20" s="33"/>
      <c r="N20" s="33"/>
      <c r="O20" s="33"/>
      <c r="P20" s="31"/>
      <c r="Q20" s="31"/>
      <c r="R20" s="31"/>
    </row>
    <row r="21" spans="1:18" ht="14.15" customHeight="1" x14ac:dyDescent="0.25">
      <c r="B21" s="20" t="s">
        <v>53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IFERROR(VLOOKUP($K$16,'DATA FR'!$A$6:$AF$151,9,),"")</f>
        <v/>
      </c>
      <c r="L21" s="33"/>
      <c r="M21" s="33" t="str">
        <f>IF(K21="","","W/m²K")</f>
        <v/>
      </c>
      <c r="N21" s="33"/>
      <c r="O21" s="33"/>
      <c r="P21" s="31"/>
      <c r="Q21" s="31"/>
      <c r="R21" s="31"/>
    </row>
    <row r="22" spans="1:18" ht="14.15" customHeight="1" x14ac:dyDescent="0.25">
      <c r="B22" s="20" t="s">
        <v>54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IFERROR(VLOOKUP($K$16,'DATA FR'!$A$6:$AF$151,10,),"")</f>
        <v/>
      </c>
      <c r="L22" s="33"/>
      <c r="M22" s="33"/>
      <c r="N22" s="33"/>
      <c r="O22" s="33"/>
      <c r="P22" s="31"/>
      <c r="Q22" s="31"/>
      <c r="R22" s="31"/>
    </row>
    <row r="23" spans="1:18" ht="14.15" customHeight="1" x14ac:dyDescent="0.25">
      <c r="B23" s="20" t="s">
        <v>55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IFERROR(VLOOKUP($K$16,'DATA FR'!$A$6:$AF$151,11,),"")</f>
        <v/>
      </c>
      <c r="L23" s="33"/>
      <c r="M23" s="33" t="str">
        <f>IF(K23="","","W/m²K")</f>
        <v/>
      </c>
      <c r="N23" s="33"/>
      <c r="O23" s="33"/>
      <c r="P23" s="31"/>
      <c r="Q23" s="31"/>
      <c r="R23" s="31"/>
    </row>
    <row r="24" spans="1:18" ht="14.15" customHeight="1" x14ac:dyDescent="0.25">
      <c r="B24" s="20" t="s">
        <v>56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IFERROR(VLOOKUP($K$16,'DATA FR'!$A$6:$AF$151,12,),"")</f>
        <v/>
      </c>
      <c r="L24" s="33"/>
      <c r="M24" s="33"/>
      <c r="N24" s="33"/>
      <c r="O24" s="33"/>
      <c r="P24" s="31"/>
      <c r="Q24" s="31"/>
      <c r="R24" s="31"/>
    </row>
    <row r="25" spans="1:18" ht="14.15" customHeight="1" x14ac:dyDescent="0.25">
      <c r="B25" s="20" t="s">
        <v>57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IFERROR(VLOOKUP($K$16,'DATA FR'!$A$6:$AF$151,13,),"")</f>
        <v/>
      </c>
      <c r="L25" s="33"/>
      <c r="M25" s="17"/>
      <c r="N25" s="17"/>
      <c r="O25" s="17"/>
      <c r="P25" s="31"/>
      <c r="Q25" s="31"/>
      <c r="R25" s="31"/>
    </row>
    <row r="26" spans="1:18" ht="14.15" customHeight="1" x14ac:dyDescent="0.25">
      <c r="B26" s="20" t="s">
        <v>58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IFERROR(VLOOKUP($K$16,'DATA FR'!$A$6:$AF$151,14,),"")</f>
        <v/>
      </c>
      <c r="L26" s="33"/>
      <c r="M26" s="33" t="str">
        <f>IF(K26="","","m²")</f>
        <v/>
      </c>
      <c r="N26" s="33"/>
      <c r="O26" s="33"/>
      <c r="P26" s="31"/>
      <c r="Q26" s="31"/>
      <c r="R26" s="31"/>
    </row>
    <row r="27" spans="1:18" ht="14.15" customHeight="1" x14ac:dyDescent="0.25">
      <c r="B27" s="20" t="s">
        <v>7</v>
      </c>
      <c r="C27" s="25"/>
      <c r="D27" s="25"/>
      <c r="E27" s="25"/>
      <c r="F27" s="25"/>
      <c r="G27" s="25"/>
      <c r="H27" s="19"/>
      <c r="I27" s="25"/>
      <c r="J27" s="25"/>
      <c r="K27" s="33" t="str">
        <f>IFERROR(VLOOKUP($K$16,'DATA FR'!$A$6:$AF$151,15,),"")</f>
        <v/>
      </c>
      <c r="L27" s="33"/>
      <c r="M27" s="33"/>
      <c r="N27" s="33"/>
      <c r="O27" s="33"/>
    </row>
    <row r="28" spans="1:18" ht="14.15" customHeight="1" x14ac:dyDescent="0.25">
      <c r="B28" s="20" t="s">
        <v>21</v>
      </c>
      <c r="C28" s="25"/>
      <c r="D28" s="25"/>
      <c r="E28" s="25"/>
      <c r="F28" s="25"/>
      <c r="G28" s="25"/>
      <c r="H28" s="19"/>
      <c r="I28" s="25"/>
      <c r="J28" s="25"/>
      <c r="K28" s="33" t="str">
        <f>IFERROR(VLOOKUP($K$16,'DATA FR'!$A$6:$AF$151,16,),"")</f>
        <v/>
      </c>
      <c r="L28" s="33"/>
      <c r="M28" s="33"/>
      <c r="N28" s="33"/>
      <c r="O28" s="33"/>
      <c r="P28" s="27"/>
      <c r="Q28" s="21"/>
      <c r="R28" s="27"/>
    </row>
    <row r="29" spans="1:18" ht="14.15" customHeight="1" x14ac:dyDescent="0.25">
      <c r="B29" s="20"/>
      <c r="C29" s="25"/>
      <c r="D29" s="25"/>
      <c r="E29" s="25"/>
      <c r="F29" s="19"/>
      <c r="G29" s="25"/>
      <c r="H29" s="25"/>
      <c r="I29" s="25"/>
      <c r="J29" s="25"/>
      <c r="K29" s="25"/>
      <c r="L29" s="25"/>
      <c r="M29" s="25"/>
      <c r="N29" s="25"/>
    </row>
    <row r="30" spans="1:18" ht="14.15" customHeight="1" x14ac:dyDescent="0.25">
      <c r="A30" s="19" t="s">
        <v>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B31" s="20" t="s">
        <v>20</v>
      </c>
      <c r="C31" s="25"/>
      <c r="D31" s="25"/>
      <c r="E31" s="25"/>
      <c r="F31" s="19"/>
      <c r="G31" s="25"/>
      <c r="H31" s="25"/>
      <c r="I31" s="25"/>
      <c r="J31" s="25"/>
      <c r="K31" s="33" t="str">
        <f>IFERROR(VLOOKUP($K$16,'DATA FR'!$A$6:$AF$151,17,),"")</f>
        <v/>
      </c>
      <c r="L31" s="33"/>
      <c r="M31" s="33"/>
      <c r="N31" s="33"/>
      <c r="O31" s="33"/>
      <c r="P31" s="30"/>
      <c r="Q31" s="30"/>
      <c r="R31" s="17"/>
    </row>
    <row r="32" spans="1:18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25</v>
      </c>
      <c r="B33" s="20"/>
      <c r="C33" s="25"/>
      <c r="D33" s="25"/>
      <c r="E33" s="25"/>
      <c r="F33" s="25"/>
      <c r="G33" s="25"/>
      <c r="H33" s="25"/>
      <c r="I33" s="25"/>
      <c r="J33" s="25"/>
      <c r="K33" s="29"/>
      <c r="L33" s="29"/>
      <c r="M33" s="29"/>
      <c r="N33" s="29"/>
      <c r="O33" s="29"/>
      <c r="P33" s="29"/>
      <c r="Q33" s="29"/>
      <c r="R33" s="29"/>
    </row>
    <row r="34" spans="1:18" ht="14.15" customHeight="1" x14ac:dyDescent="0.25">
      <c r="A34" s="19"/>
      <c r="B34" s="20" t="s">
        <v>59</v>
      </c>
      <c r="C34" s="25"/>
      <c r="D34" s="25"/>
      <c r="E34" s="25"/>
      <c r="F34" s="25"/>
      <c r="G34" s="25"/>
      <c r="H34" s="25"/>
      <c r="I34" s="25"/>
      <c r="J34" s="25"/>
      <c r="K34" s="33" t="str">
        <f>IFERROR(VLOOKUP($K$16,'DATA FR'!$A$6:$AF$151,18,),"")</f>
        <v/>
      </c>
      <c r="L34" s="33"/>
      <c r="M34" s="33"/>
      <c r="N34" s="33"/>
      <c r="O34" s="33"/>
      <c r="P34" s="17"/>
      <c r="Q34" s="17"/>
      <c r="R34" s="29"/>
    </row>
    <row r="35" spans="1:18" ht="14.15" customHeight="1" x14ac:dyDescent="0.25">
      <c r="B35" s="20" t="s">
        <v>15</v>
      </c>
      <c r="C35" s="25"/>
      <c r="D35" s="25"/>
      <c r="E35" s="25"/>
      <c r="F35" s="25"/>
      <c r="G35" s="25"/>
      <c r="H35" s="25"/>
      <c r="I35" s="25"/>
      <c r="J35" s="25"/>
      <c r="K35" s="33" t="str">
        <f>IFERROR(VLOOKUP($K$16,'DATA FR'!$A$6:$AF$151,20,),"")</f>
        <v/>
      </c>
      <c r="L35" s="33"/>
      <c r="M35" s="33"/>
      <c r="N35" s="33"/>
      <c r="O35" s="33"/>
      <c r="P35" s="17"/>
      <c r="Q35" s="17"/>
      <c r="R35" s="29"/>
    </row>
    <row r="36" spans="1:18" ht="14.15" customHeight="1" x14ac:dyDescent="0.25">
      <c r="B36" s="20" t="s">
        <v>60</v>
      </c>
      <c r="C36" s="25"/>
      <c r="D36" s="25"/>
      <c r="E36" s="25"/>
      <c r="F36" s="25"/>
      <c r="G36" s="25"/>
      <c r="H36" s="25"/>
      <c r="I36" s="25"/>
      <c r="J36" s="25"/>
      <c r="K36" s="33" t="str">
        <f>IFERROR(VLOOKUP($K$16,'DATA FR'!$A$6:$AF$151,19,),"")</f>
        <v/>
      </c>
      <c r="L36" s="33"/>
      <c r="M36" s="33"/>
      <c r="N36" s="33"/>
      <c r="O36" s="33"/>
      <c r="P36" s="17"/>
      <c r="Q36" s="17"/>
      <c r="R36" s="29"/>
    </row>
    <row r="37" spans="1:18" ht="14.15" customHeight="1" x14ac:dyDescent="0.25">
      <c r="B37" s="20" t="s">
        <v>61</v>
      </c>
      <c r="C37" s="25"/>
      <c r="D37" s="25"/>
      <c r="E37" s="25"/>
      <c r="F37" s="25"/>
      <c r="G37" s="25"/>
      <c r="H37" s="25"/>
      <c r="I37" s="25"/>
      <c r="J37" s="25"/>
      <c r="K37" s="30" t="str">
        <f>IFERROR(VLOOKUP($K$16,'DATA FR'!$A$6:$AF$151,21,),"")</f>
        <v/>
      </c>
      <c r="L37" s="33" t="str">
        <f>IF(K37="","","W")</f>
        <v/>
      </c>
      <c r="M37" s="33"/>
      <c r="N37" s="33"/>
      <c r="O37" s="30"/>
      <c r="P37" s="17"/>
      <c r="Q37" s="17"/>
      <c r="R37" s="29"/>
    </row>
    <row r="38" spans="1:18" ht="14.15" customHeight="1" x14ac:dyDescent="0.25">
      <c r="B38" s="20"/>
      <c r="C38" s="25"/>
      <c r="D38" s="25"/>
      <c r="E38" s="25"/>
      <c r="F38" s="25"/>
      <c r="G38" s="25"/>
      <c r="H38" s="25"/>
      <c r="I38" s="25"/>
      <c r="J38" s="25"/>
      <c r="K38" s="29"/>
      <c r="L38" s="29"/>
      <c r="M38" s="29"/>
      <c r="N38" s="29"/>
      <c r="O38" s="29"/>
      <c r="P38" s="29"/>
      <c r="Q38" s="29"/>
      <c r="R38" s="29"/>
    </row>
    <row r="39" spans="1:18" ht="14.15" customHeight="1" x14ac:dyDescent="0.25">
      <c r="B39" s="20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</row>
    <row r="40" spans="1:18" ht="12.75" customHeight="1" x14ac:dyDescent="0.25">
      <c r="B40" s="20"/>
      <c r="C40" s="25"/>
      <c r="D40" s="25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</row>
    <row r="41" spans="1:18" ht="12.75" hidden="1" customHeight="1" x14ac:dyDescent="0.25">
      <c r="B41" s="20"/>
      <c r="C41" s="25"/>
      <c r="D41" s="19"/>
      <c r="E41" s="25"/>
      <c r="F41" s="25"/>
      <c r="G41" s="25"/>
      <c r="H41" s="25"/>
      <c r="I41" s="25"/>
      <c r="J41" s="25"/>
      <c r="K41" s="33"/>
      <c r="L41" s="33"/>
      <c r="M41" s="33"/>
      <c r="N41" s="33"/>
      <c r="O41" s="33"/>
      <c r="P41" s="33"/>
      <c r="Q41" s="33"/>
      <c r="R41" s="33"/>
    </row>
    <row r="42" spans="1:18" ht="12.75" hidden="1" customHeight="1" x14ac:dyDescent="0.25">
      <c r="B42" s="20"/>
      <c r="C42" s="25"/>
      <c r="D42" s="19"/>
      <c r="E42" s="25"/>
      <c r="F42" s="25"/>
      <c r="G42" s="25"/>
      <c r="H42" s="25"/>
      <c r="I42" s="25"/>
      <c r="J42" s="25"/>
      <c r="K42" s="33"/>
      <c r="L42" s="33"/>
      <c r="M42" s="33"/>
      <c r="N42" s="33"/>
      <c r="O42" s="33"/>
      <c r="P42" s="33"/>
      <c r="Q42" s="33"/>
      <c r="R42" s="33"/>
    </row>
    <row r="43" spans="1:18" ht="9" hidden="1" customHeight="1" x14ac:dyDescent="0.25">
      <c r="B43" s="20"/>
      <c r="C43" s="25"/>
      <c r="D43" s="19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8" ht="17.25" hidden="1" customHeight="1" x14ac:dyDescent="0.25">
      <c r="A44" s="1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8" ht="12.75" hidden="1" customHeight="1" x14ac:dyDescent="0.25">
      <c r="B45" s="20"/>
      <c r="C45" s="25"/>
      <c r="D45" s="25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12.75" hidden="1" customHeight="1" x14ac:dyDescent="0.25">
      <c r="B46" s="20"/>
      <c r="D46" s="25"/>
      <c r="E46" s="25"/>
      <c r="F46" s="25"/>
      <c r="G46" s="25"/>
      <c r="H46" s="19"/>
      <c r="I46" s="25"/>
      <c r="J46" s="25"/>
      <c r="K46" s="33"/>
      <c r="L46" s="33"/>
      <c r="M46" s="33"/>
      <c r="N46" s="33"/>
      <c r="O46" s="33"/>
      <c r="P46" s="33"/>
      <c r="Q46" s="33"/>
      <c r="R46" s="33"/>
    </row>
    <row r="47" spans="1:18" ht="12.75" hidden="1" customHeight="1" x14ac:dyDescent="0.25">
      <c r="B47" s="20"/>
      <c r="C47" s="25"/>
      <c r="D47" s="25"/>
      <c r="E47" s="25"/>
      <c r="F47" s="25"/>
      <c r="G47" s="19"/>
      <c r="H47" s="25"/>
      <c r="I47" s="25"/>
      <c r="J47" s="25"/>
      <c r="K47" s="33"/>
      <c r="L47" s="33"/>
      <c r="M47" s="33"/>
      <c r="N47" s="33"/>
      <c r="O47" s="33"/>
      <c r="P47" s="33"/>
      <c r="Q47" s="33"/>
      <c r="R47" s="33"/>
    </row>
    <row r="48" spans="1:18" ht="12.75" hidden="1" customHeight="1" x14ac:dyDescent="0.25">
      <c r="B48" s="20"/>
      <c r="C48" s="25"/>
      <c r="D48" s="19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A49" s="28"/>
      <c r="C49" s="25"/>
      <c r="D49" s="25"/>
      <c r="E49" s="25"/>
      <c r="F49" s="25"/>
      <c r="G49" s="25"/>
      <c r="H49" s="25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19"/>
      <c r="E50" s="25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B51" s="20"/>
      <c r="C51" s="25"/>
      <c r="D51" s="25"/>
      <c r="E51" s="19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B52" s="20"/>
      <c r="C52" s="25"/>
      <c r="D52" s="25"/>
      <c r="E52" s="19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B53" s="20"/>
      <c r="C53" s="25"/>
      <c r="D53" s="25"/>
      <c r="E53" s="19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25"/>
      <c r="F55" s="25"/>
      <c r="G55" s="25"/>
      <c r="H55" s="25"/>
      <c r="I55" s="25"/>
      <c r="J55" s="25"/>
      <c r="K55" s="36"/>
      <c r="L55" s="36"/>
      <c r="M55" s="36"/>
      <c r="N55" s="36"/>
      <c r="O55" s="36"/>
      <c r="P55" s="36"/>
      <c r="Q55" s="36"/>
      <c r="R55" s="36"/>
    </row>
    <row r="56" spans="1:18" ht="16.5" hidden="1" customHeight="1" x14ac:dyDescent="0.25">
      <c r="K56" s="36"/>
      <c r="L56" s="36"/>
      <c r="M56" s="36"/>
      <c r="N56" s="36"/>
      <c r="O56" s="36"/>
      <c r="P56" s="36"/>
      <c r="Q56" s="36"/>
      <c r="R56" s="36"/>
    </row>
    <row r="57" spans="1:18" ht="12.5" hidden="1" x14ac:dyDescent="0.25">
      <c r="K57" s="36"/>
      <c r="L57" s="36"/>
      <c r="M57" s="36"/>
      <c r="N57" s="36"/>
      <c r="O57" s="36"/>
      <c r="P57" s="36"/>
      <c r="Q57" s="36"/>
      <c r="R57" s="36"/>
    </row>
    <row r="58" spans="1:18" ht="12.5" hidden="1" x14ac:dyDescent="0.25">
      <c r="K58" s="36"/>
      <c r="L58" s="36"/>
      <c r="M58" s="36"/>
      <c r="N58" s="36"/>
      <c r="O58" s="36"/>
      <c r="P58" s="36"/>
      <c r="Q58" s="36"/>
      <c r="R58" s="36"/>
    </row>
    <row r="59" spans="1:18" ht="12.5" hidden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7.25" hidden="1" customHeight="1" x14ac:dyDescent="0.25">
      <c r="A60" s="19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8" ht="12.75" hidden="1" customHeight="1" x14ac:dyDescent="0.25">
      <c r="B61" s="20"/>
      <c r="C61" s="25"/>
      <c r="D61" s="25"/>
      <c r="E61" s="25"/>
      <c r="F61" s="25"/>
      <c r="G61" s="19"/>
      <c r="H61" s="25"/>
      <c r="I61" s="25"/>
      <c r="J61" s="25"/>
      <c r="K61" s="33"/>
      <c r="L61" s="33"/>
      <c r="M61" s="33"/>
      <c r="N61" s="33"/>
      <c r="O61" s="33"/>
      <c r="P61" s="33"/>
      <c r="Q61" s="33"/>
      <c r="R61" s="33"/>
    </row>
    <row r="62" spans="1:18" ht="12.75" hidden="1" customHeight="1" x14ac:dyDescent="0.25">
      <c r="B62" s="20"/>
      <c r="C62" s="25"/>
      <c r="D62" s="25"/>
      <c r="E62" s="25"/>
      <c r="F62" s="25"/>
      <c r="G62" s="19"/>
      <c r="H62" s="25"/>
      <c r="I62" s="25"/>
      <c r="J62" s="25"/>
      <c r="K62" s="33"/>
      <c r="L62" s="33"/>
      <c r="M62" s="33"/>
      <c r="N62" s="33"/>
      <c r="O62" s="33"/>
      <c r="P62" s="33"/>
      <c r="Q62" s="33"/>
      <c r="R62" s="33"/>
    </row>
    <row r="63" spans="1:18" ht="12.75" hidden="1" customHeight="1" x14ac:dyDescent="0.25">
      <c r="B63" s="20"/>
      <c r="C63" s="25"/>
      <c r="D63" s="25"/>
      <c r="E63" s="25"/>
      <c r="F63" s="19"/>
      <c r="G63" s="25"/>
      <c r="H63" s="25"/>
      <c r="I63" s="25"/>
      <c r="J63" s="25"/>
      <c r="K63" s="33"/>
      <c r="L63" s="33"/>
      <c r="M63" s="33"/>
      <c r="N63" s="33"/>
      <c r="O63" s="33"/>
      <c r="P63" s="33"/>
      <c r="Q63" s="33"/>
      <c r="R63" s="33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9" hidden="1" customHeight="1" x14ac:dyDescent="0.25">
      <c r="B67" s="20"/>
      <c r="C67" s="25"/>
      <c r="D67" s="25"/>
      <c r="E67" s="25"/>
      <c r="F67" s="19"/>
      <c r="G67" s="25"/>
      <c r="H67" s="25"/>
      <c r="I67" s="25"/>
      <c r="J67" s="25"/>
      <c r="K67" s="25"/>
      <c r="L67" s="25"/>
      <c r="M67" s="25"/>
      <c r="N67" s="25"/>
    </row>
    <row r="68" spans="1:18" ht="12.75" hidden="1" customHeight="1" x14ac:dyDescent="0.25">
      <c r="A68" s="2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75" hidden="1" customHeight="1" x14ac:dyDescent="0.25">
      <c r="B69" s="20"/>
      <c r="C69" s="25"/>
      <c r="D69" s="25"/>
      <c r="E69" s="19"/>
      <c r="F69" s="25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12.75" hidden="1" customHeight="1" x14ac:dyDescent="0.25">
      <c r="B70" s="37"/>
      <c r="C70" s="37"/>
      <c r="D70" s="37"/>
      <c r="E70" s="37"/>
      <c r="F70" s="37"/>
      <c r="G70" s="37"/>
      <c r="H70" s="37"/>
      <c r="I70" s="37"/>
      <c r="J70" s="25"/>
      <c r="K70" s="33"/>
      <c r="L70" s="33"/>
      <c r="M70" s="33"/>
      <c r="N70" s="33"/>
      <c r="O70" s="33"/>
      <c r="P70" s="33"/>
      <c r="Q70" s="33"/>
      <c r="R70" s="33"/>
    </row>
    <row r="71" spans="1:18" ht="12.75" hidden="1" customHeight="1" x14ac:dyDescent="0.25">
      <c r="B71" s="37"/>
      <c r="C71" s="37"/>
      <c r="D71" s="37"/>
      <c r="E71" s="37"/>
      <c r="F71" s="37"/>
      <c r="G71" s="37"/>
      <c r="H71" s="37"/>
      <c r="I71" s="37"/>
      <c r="J71" s="11"/>
      <c r="K71" s="33"/>
      <c r="L71" s="33"/>
      <c r="M71" s="33"/>
      <c r="N71" s="33"/>
      <c r="O71" s="33"/>
      <c r="P71" s="33"/>
      <c r="Q71" s="33"/>
      <c r="R71" s="33"/>
    </row>
    <row r="72" spans="1:18" ht="12.5" hidden="1" x14ac:dyDescent="0.25">
      <c r="B72" s="20"/>
      <c r="C72" s="25"/>
      <c r="D72" s="25"/>
      <c r="E72" s="19"/>
      <c r="F72" s="25"/>
      <c r="G72" s="25"/>
      <c r="H72" s="25"/>
      <c r="I72" s="25"/>
      <c r="J72" s="11"/>
      <c r="K72" s="38"/>
      <c r="L72" s="38"/>
      <c r="M72" s="38"/>
      <c r="N72" s="38"/>
      <c r="O72" s="38"/>
      <c r="P72" s="38"/>
      <c r="Q72" s="38"/>
      <c r="R72" s="38"/>
    </row>
    <row r="73" spans="1:18" ht="12" hidden="1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38"/>
      <c r="L73" s="38"/>
      <c r="M73" s="38"/>
      <c r="N73" s="38"/>
      <c r="O73" s="38"/>
      <c r="P73" s="38"/>
      <c r="Q73" s="38"/>
      <c r="R73" s="38"/>
    </row>
    <row r="74" spans="1:18" ht="13" hidden="1" x14ac:dyDescent="0.25">
      <c r="A74" s="19"/>
      <c r="B74" s="20"/>
      <c r="C74" s="25"/>
      <c r="D74" s="25"/>
      <c r="E74" s="25"/>
      <c r="F74" s="25"/>
      <c r="G74" s="25"/>
      <c r="H74" s="25"/>
      <c r="I74" s="25"/>
      <c r="J74" s="25"/>
      <c r="K74" s="33"/>
      <c r="L74" s="33"/>
      <c r="M74" s="33"/>
      <c r="N74" s="33"/>
      <c r="O74" s="33"/>
      <c r="P74" s="33"/>
      <c r="Q74" s="33"/>
      <c r="R74" s="33"/>
    </row>
    <row r="75" spans="1:18" ht="13" hidden="1" x14ac:dyDescent="0.25">
      <c r="B75" s="20"/>
      <c r="C75" s="25"/>
      <c r="D75" s="25"/>
      <c r="E75" s="19"/>
      <c r="F75" s="25"/>
      <c r="G75" s="25"/>
      <c r="H75" s="25"/>
      <c r="I75" s="25"/>
      <c r="J75" s="25"/>
      <c r="K75" s="21"/>
      <c r="L75" s="25"/>
      <c r="M75" s="25"/>
      <c r="N75" s="25"/>
    </row>
    <row r="76" spans="1:18" ht="13" hidden="1" x14ac:dyDescent="0.25">
      <c r="A76" s="19"/>
      <c r="B76" s="20"/>
      <c r="C76" s="25"/>
      <c r="D76" s="25"/>
      <c r="E76" s="25"/>
      <c r="F76" s="25"/>
      <c r="G76" s="25"/>
      <c r="H76" s="25"/>
      <c r="I76" s="25"/>
      <c r="J76" s="25"/>
      <c r="K76" s="33"/>
      <c r="L76" s="33"/>
      <c r="M76" s="33"/>
      <c r="N76" s="33"/>
      <c r="O76" s="33"/>
      <c r="P76" s="33"/>
      <c r="Q76" s="33"/>
      <c r="R76" s="33"/>
    </row>
    <row r="77" spans="1:18" ht="13" hidden="1" x14ac:dyDescent="0.25">
      <c r="B77" s="20"/>
      <c r="C77" s="25"/>
      <c r="D77" s="19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3"/>
      <c r="L78" s="33"/>
      <c r="M78" s="33"/>
      <c r="N78" s="33"/>
      <c r="O78" s="33"/>
      <c r="P78" s="33"/>
      <c r="Q78" s="33"/>
      <c r="R78" s="33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9" hidden="1" customHeight="1" x14ac:dyDescent="0.25"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8" ht="17.25" hidden="1" customHeight="1" x14ac:dyDescent="0.25">
      <c r="A83" s="19"/>
      <c r="B83" s="11"/>
      <c r="C83" s="11"/>
      <c r="D83" s="11"/>
      <c r="E83" s="11"/>
      <c r="F83" s="11"/>
      <c r="G83" s="11"/>
      <c r="H83" s="11"/>
      <c r="I83" s="11"/>
      <c r="J83" s="11"/>
      <c r="K83" s="17"/>
      <c r="L83" s="17"/>
      <c r="M83" s="17"/>
      <c r="N83" s="17"/>
      <c r="O83" s="17"/>
      <c r="P83" s="17"/>
      <c r="Q83" s="17"/>
      <c r="R83" s="17"/>
    </row>
    <row r="84" spans="1:18" ht="12.75" hidden="1" customHeight="1" x14ac:dyDescent="0.25">
      <c r="A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8" ht="12.75" hidden="1" customHeight="1" x14ac:dyDescent="0.25">
      <c r="B85" s="20"/>
      <c r="C85" s="25"/>
      <c r="D85" s="25"/>
      <c r="E85" s="19"/>
      <c r="F85" s="25"/>
      <c r="G85" s="25"/>
      <c r="H85" s="25"/>
      <c r="I85" s="25"/>
      <c r="J85" s="25"/>
      <c r="K85" s="33"/>
      <c r="L85" s="33"/>
      <c r="M85" s="33"/>
      <c r="N85" s="33"/>
      <c r="O85" s="33"/>
      <c r="P85" s="33"/>
      <c r="Q85" s="33"/>
      <c r="R85" s="33"/>
    </row>
    <row r="86" spans="1:18" ht="12.5" hidden="1" x14ac:dyDescent="0.25"/>
    <row r="87" spans="1:18" ht="12.5" hidden="1" x14ac:dyDescent="0.25"/>
    <row r="88" spans="1:18" ht="12.5" hidden="1" x14ac:dyDescent="0.25"/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75" customHeight="1" x14ac:dyDescent="0.25"/>
    <row r="189" ht="12.75" customHeight="1" x14ac:dyDescent="0.25"/>
    <row r="190" ht="12.75" customHeight="1" x14ac:dyDescent="0.25"/>
  </sheetData>
  <sheetProtection algorithmName="SHA-512" hashValue="VIliSZwWnuzVEsTptisNOAY/7alq0Rwm5zxlCr1s+cS7YU/bVYDTC8xuitPyfG6mKIOfYMre6f0+AR/Hy0f7qg==" saltValue="yWaOj1M5ivIgJjVWVdyI4Q==" spinCount="100000" sheet="1" objects="1" scenarios="1"/>
  <mergeCells count="54">
    <mergeCell ref="K35:O35"/>
    <mergeCell ref="K36:O36"/>
    <mergeCell ref="K27:O27"/>
    <mergeCell ref="K25:L25"/>
    <mergeCell ref="K26:L26"/>
    <mergeCell ref="M26:O26"/>
    <mergeCell ref="K31:O31"/>
    <mergeCell ref="K34:O34"/>
    <mergeCell ref="K72:R73"/>
    <mergeCell ref="K85:R85"/>
    <mergeCell ref="K76:R76"/>
    <mergeCell ref="K77:R77"/>
    <mergeCell ref="K78:R78"/>
    <mergeCell ref="K79:R79"/>
    <mergeCell ref="K80:R80"/>
    <mergeCell ref="K81:R81"/>
    <mergeCell ref="K74:R74"/>
    <mergeCell ref="K63:R63"/>
    <mergeCell ref="K64:R64"/>
    <mergeCell ref="B70:I71"/>
    <mergeCell ref="K70:R71"/>
    <mergeCell ref="K65:R65"/>
    <mergeCell ref="K66:R66"/>
    <mergeCell ref="K69:R69"/>
    <mergeCell ref="K46:R46"/>
    <mergeCell ref="K47:R47"/>
    <mergeCell ref="K48:R48"/>
    <mergeCell ref="K61:R61"/>
    <mergeCell ref="K62:R62"/>
    <mergeCell ref="K55:R59"/>
    <mergeCell ref="K49:R49"/>
    <mergeCell ref="R16:Y16"/>
    <mergeCell ref="A6:Q8"/>
    <mergeCell ref="A9:P9"/>
    <mergeCell ref="K10:Q10"/>
    <mergeCell ref="K11:Q11"/>
    <mergeCell ref="K16:Q16"/>
    <mergeCell ref="K13:O13"/>
    <mergeCell ref="K41:R41"/>
    <mergeCell ref="K42:R42"/>
    <mergeCell ref="K45:R45"/>
    <mergeCell ref="K17:O17"/>
    <mergeCell ref="K18:O18"/>
    <mergeCell ref="K20:O20"/>
    <mergeCell ref="K22:O22"/>
    <mergeCell ref="K24:O24"/>
    <mergeCell ref="L37:N37"/>
    <mergeCell ref="K19:L19"/>
    <mergeCell ref="M19:O19"/>
    <mergeCell ref="K21:L21"/>
    <mergeCell ref="M21:O21"/>
    <mergeCell ref="K23:L23"/>
    <mergeCell ref="M23:O23"/>
    <mergeCell ref="K28:O28"/>
  </mergeCells>
  <conditionalFormatting sqref="K16">
    <cfRule type="cellIs" dxfId="37" priority="43" operator="equal">
      <formula>""</formula>
    </cfRule>
  </conditionalFormatting>
  <conditionalFormatting sqref="K55 K49:R54 K75:R75 R28 K10:K12 R10:R14 K14 R1:R7">
    <cfRule type="cellIs" dxfId="36" priority="42" operator="equal">
      <formula>"Niet van toepassing"</formula>
    </cfRule>
  </conditionalFormatting>
  <conditionalFormatting sqref="K17">
    <cfRule type="cellIs" dxfId="35" priority="41" operator="equal">
      <formula>"Niet van toepassing"</formula>
    </cfRule>
  </conditionalFormatting>
  <conditionalFormatting sqref="K41:R42 K33 K38:K39">
    <cfRule type="cellIs" dxfId="34" priority="40" operator="equal">
      <formula>"Niet van toepassing"</formula>
    </cfRule>
  </conditionalFormatting>
  <conditionalFormatting sqref="K45:R48">
    <cfRule type="cellIs" dxfId="33" priority="39" operator="equal">
      <formula>"Niet van toepassing"</formula>
    </cfRule>
  </conditionalFormatting>
  <conditionalFormatting sqref="K72">
    <cfRule type="cellIs" dxfId="32" priority="36" operator="equal">
      <formula>"Niet van toepassing"</formula>
    </cfRule>
  </conditionalFormatting>
  <conditionalFormatting sqref="K61:R66">
    <cfRule type="cellIs" dxfId="31" priority="38" operator="equal">
      <formula>"Niet van toepassing"</formula>
    </cfRule>
  </conditionalFormatting>
  <conditionalFormatting sqref="K69:R69 K70">
    <cfRule type="cellIs" dxfId="30" priority="37" operator="equal">
      <formula>"Niet van toepassing"</formula>
    </cfRule>
  </conditionalFormatting>
  <conditionalFormatting sqref="K74:R74">
    <cfRule type="cellIs" dxfId="29" priority="35" operator="equal">
      <formula>"Niet van toepassing"</formula>
    </cfRule>
  </conditionalFormatting>
  <conditionalFormatting sqref="K76:R76">
    <cfRule type="cellIs" dxfId="28" priority="34" operator="equal">
      <formula>"Niet van toepassing"</formula>
    </cfRule>
  </conditionalFormatting>
  <conditionalFormatting sqref="K77:R81">
    <cfRule type="cellIs" dxfId="27" priority="33" operator="equal">
      <formula>"Niet van toepassing"</formula>
    </cfRule>
  </conditionalFormatting>
  <conditionalFormatting sqref="K85:R85">
    <cfRule type="cellIs" dxfId="26" priority="32" operator="equal">
      <formula>"Niet van toepassing"</formula>
    </cfRule>
  </conditionalFormatting>
  <conditionalFormatting sqref="K56:R56">
    <cfRule type="cellIs" dxfId="25" priority="31" operator="equal">
      <formula>"Niet van toepassing"</formula>
    </cfRule>
  </conditionalFormatting>
  <conditionalFormatting sqref="R31">
    <cfRule type="cellIs" dxfId="24" priority="30" operator="equal">
      <formula>"Niet van toepassing"</formula>
    </cfRule>
  </conditionalFormatting>
  <conditionalFormatting sqref="R16:Y16">
    <cfRule type="cellIs" dxfId="23" priority="29" operator="equal">
      <formula>"Niet van toepassing"</formula>
    </cfRule>
  </conditionalFormatting>
  <conditionalFormatting sqref="K13">
    <cfRule type="cellIs" dxfId="22" priority="27" operator="equal">
      <formula>"Niet van toepassing"</formula>
    </cfRule>
  </conditionalFormatting>
  <conditionalFormatting sqref="K18">
    <cfRule type="cellIs" dxfId="21" priority="26" operator="equal">
      <formula>"Niet van toepassing"</formula>
    </cfRule>
  </conditionalFormatting>
  <conditionalFormatting sqref="K19">
    <cfRule type="cellIs" dxfId="20" priority="25" operator="equal">
      <formula>"Niet van toepassing"</formula>
    </cfRule>
  </conditionalFormatting>
  <conditionalFormatting sqref="K20">
    <cfRule type="cellIs" dxfId="19" priority="24" operator="equal">
      <formula>"Niet van toepassing"</formula>
    </cfRule>
  </conditionalFormatting>
  <conditionalFormatting sqref="K21">
    <cfRule type="cellIs" dxfId="18" priority="23" operator="equal">
      <formula>"Niet van toepassing"</formula>
    </cfRule>
  </conditionalFormatting>
  <conditionalFormatting sqref="K22">
    <cfRule type="cellIs" dxfId="17" priority="22" operator="equal">
      <formula>"Niet van toepassing"</formula>
    </cfRule>
  </conditionalFormatting>
  <conditionalFormatting sqref="K23">
    <cfRule type="cellIs" dxfId="16" priority="21" operator="equal">
      <formula>"Niet van toepassing"</formula>
    </cfRule>
  </conditionalFormatting>
  <conditionalFormatting sqref="K24">
    <cfRule type="cellIs" dxfId="15" priority="20" operator="equal">
      <formula>"Niet van toepassing"</formula>
    </cfRule>
  </conditionalFormatting>
  <conditionalFormatting sqref="K25">
    <cfRule type="cellIs" dxfId="14" priority="19" operator="equal">
      <formula>"Niet van toepassing"</formula>
    </cfRule>
  </conditionalFormatting>
  <conditionalFormatting sqref="K26">
    <cfRule type="cellIs" dxfId="13" priority="18" operator="equal">
      <formula>"Niet van toepassing"</formula>
    </cfRule>
  </conditionalFormatting>
  <conditionalFormatting sqref="K27">
    <cfRule type="cellIs" dxfId="12" priority="17" operator="equal">
      <formula>"Niet van toepassing"</formula>
    </cfRule>
  </conditionalFormatting>
  <conditionalFormatting sqref="M19">
    <cfRule type="cellIs" dxfId="11" priority="11" operator="equal">
      <formula>"Niet van toepassing"</formula>
    </cfRule>
  </conditionalFormatting>
  <conditionalFormatting sqref="M21">
    <cfRule type="cellIs" dxfId="10" priority="10" operator="equal">
      <formula>"Niet van toepassing"</formula>
    </cfRule>
  </conditionalFormatting>
  <conditionalFormatting sqref="M23">
    <cfRule type="cellIs" dxfId="9" priority="9" operator="equal">
      <formula>"Niet van toepassing"</formula>
    </cfRule>
  </conditionalFormatting>
  <conditionalFormatting sqref="K28">
    <cfRule type="cellIs" dxfId="8" priority="8" operator="equal">
      <formula>"Niet van toepassing"</formula>
    </cfRule>
  </conditionalFormatting>
  <conditionalFormatting sqref="M26">
    <cfRule type="cellIs" dxfId="7" priority="7" operator="equal">
      <formula>"Niet van toepassing"</formula>
    </cfRule>
  </conditionalFormatting>
  <conditionalFormatting sqref="K31">
    <cfRule type="cellIs" dxfId="6" priority="6" operator="equal">
      <formula>"Niet van toepassing"</formula>
    </cfRule>
  </conditionalFormatting>
  <conditionalFormatting sqref="K34">
    <cfRule type="cellIs" dxfId="5" priority="5" operator="equal">
      <formula>"Niet van toepassing"</formula>
    </cfRule>
  </conditionalFormatting>
  <conditionalFormatting sqref="K35">
    <cfRule type="cellIs" dxfId="4" priority="4" operator="equal">
      <formula>"Niet van toepassing"</formula>
    </cfRule>
  </conditionalFormatting>
  <conditionalFormatting sqref="K36">
    <cfRule type="cellIs" dxfId="3" priority="3" operator="equal">
      <formula>"Niet van toepassing"</formula>
    </cfRule>
  </conditionalFormatting>
  <conditionalFormatting sqref="K37">
    <cfRule type="cellIs" dxfId="2" priority="2" operator="equal">
      <formula>"Niet van toepassing"</formula>
    </cfRule>
  </conditionalFormatting>
  <conditionalFormatting sqref="L37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F12" sqref="F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9.8164062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26</v>
      </c>
      <c r="C4" s="6" t="s">
        <v>13</v>
      </c>
      <c r="D4" s="6" t="s">
        <v>27</v>
      </c>
      <c r="E4" s="6" t="s">
        <v>22</v>
      </c>
      <c r="F4" s="6" t="s">
        <v>28</v>
      </c>
      <c r="G4" s="6" t="s">
        <v>29</v>
      </c>
      <c r="H4" s="6" t="s">
        <v>23</v>
      </c>
      <c r="I4" s="6" t="s">
        <v>30</v>
      </c>
      <c r="J4" s="6" t="s">
        <v>24</v>
      </c>
      <c r="K4" s="6" t="s">
        <v>31</v>
      </c>
      <c r="L4" s="4" t="s">
        <v>32</v>
      </c>
      <c r="M4" s="6" t="s">
        <v>33</v>
      </c>
      <c r="N4" s="4" t="s">
        <v>12</v>
      </c>
      <c r="O4" s="4" t="s">
        <v>9</v>
      </c>
      <c r="P4" s="4" t="s">
        <v>10</v>
      </c>
      <c r="Q4" s="4" t="s">
        <v>8</v>
      </c>
      <c r="R4" s="4" t="s">
        <v>34</v>
      </c>
      <c r="S4" s="32" t="s">
        <v>36</v>
      </c>
      <c r="T4" s="4" t="s">
        <v>27</v>
      </c>
      <c r="U4" s="4" t="s">
        <v>35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19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41</v>
      </c>
      <c r="B6" s="8" t="s">
        <v>14</v>
      </c>
      <c r="C6" t="s">
        <v>6</v>
      </c>
      <c r="D6" t="str">
        <f>A6</f>
        <v>SKN4.0 S</v>
      </c>
      <c r="E6" t="s">
        <v>39</v>
      </c>
      <c r="F6" t="s">
        <v>37</v>
      </c>
      <c r="G6">
        <v>76.599999999999994</v>
      </c>
      <c r="H6" t="s">
        <v>37</v>
      </c>
      <c r="I6">
        <v>3.22</v>
      </c>
      <c r="J6" t="s">
        <v>37</v>
      </c>
      <c r="K6">
        <v>1.4999999999999999E-2</v>
      </c>
      <c r="L6" t="s">
        <v>37</v>
      </c>
      <c r="M6">
        <v>0.92</v>
      </c>
      <c r="N6" s="9">
        <v>2.25</v>
      </c>
      <c r="O6" s="8" t="s">
        <v>14</v>
      </c>
      <c r="P6" s="8" t="s">
        <v>14</v>
      </c>
      <c r="Q6" s="8" t="s">
        <v>11</v>
      </c>
      <c r="R6" s="8" t="s">
        <v>14</v>
      </c>
      <c r="S6" s="16" t="s">
        <v>37</v>
      </c>
      <c r="T6" s="9" t="s">
        <v>38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42</v>
      </c>
      <c r="B7" s="8" t="s">
        <v>14</v>
      </c>
      <c r="C7" t="s">
        <v>6</v>
      </c>
      <c r="D7" t="str">
        <f t="shared" ref="D7:D11" si="1">A7</f>
        <v>SKN4.0 W</v>
      </c>
      <c r="E7" t="s">
        <v>39</v>
      </c>
      <c r="F7" t="s">
        <v>37</v>
      </c>
      <c r="G7">
        <v>77</v>
      </c>
      <c r="H7" t="s">
        <v>37</v>
      </c>
      <c r="I7">
        <v>3.87</v>
      </c>
      <c r="J7" t="s">
        <v>37</v>
      </c>
      <c r="K7">
        <v>1.2E-2</v>
      </c>
      <c r="L7" t="s">
        <v>37</v>
      </c>
      <c r="M7">
        <v>0.92</v>
      </c>
      <c r="N7" s="9">
        <v>2.25</v>
      </c>
      <c r="O7" s="8" t="s">
        <v>14</v>
      </c>
      <c r="P7" s="8" t="s">
        <v>14</v>
      </c>
      <c r="Q7" s="8" t="s">
        <v>11</v>
      </c>
      <c r="R7" s="8" t="s">
        <v>14</v>
      </c>
      <c r="S7" s="16" t="s">
        <v>37</v>
      </c>
      <c r="T7" s="9" t="s">
        <v>38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43</v>
      </c>
      <c r="B8" s="8" t="s">
        <v>14</v>
      </c>
      <c r="C8" t="s">
        <v>6</v>
      </c>
      <c r="D8" t="str">
        <f t="shared" si="1"/>
        <v>SKT1.0 S</v>
      </c>
      <c r="E8" t="s">
        <v>39</v>
      </c>
      <c r="F8" t="s">
        <v>37</v>
      </c>
      <c r="G8">
        <v>79.400000000000006</v>
      </c>
      <c r="H8" t="s">
        <v>37</v>
      </c>
      <c r="I8">
        <v>3.86</v>
      </c>
      <c r="J8" t="s">
        <v>37</v>
      </c>
      <c r="K8">
        <v>1.2999999999999999E-2</v>
      </c>
      <c r="L8" t="s">
        <v>37</v>
      </c>
      <c r="M8">
        <v>0.94</v>
      </c>
      <c r="N8" s="9">
        <v>2.4300000000000002</v>
      </c>
      <c r="O8" s="8" t="s">
        <v>14</v>
      </c>
      <c r="P8" s="8" t="s">
        <v>14</v>
      </c>
      <c r="Q8" s="8" t="s">
        <v>11</v>
      </c>
      <c r="R8" s="8" t="s">
        <v>14</v>
      </c>
      <c r="S8" s="16" t="s">
        <v>37</v>
      </c>
      <c r="T8" s="9" t="s">
        <v>38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44</v>
      </c>
      <c r="B9" s="8" t="s">
        <v>14</v>
      </c>
      <c r="C9" t="s">
        <v>6</v>
      </c>
      <c r="D9" t="str">
        <f t="shared" si="1"/>
        <v>SKT1.0 W</v>
      </c>
      <c r="E9" t="s">
        <v>39</v>
      </c>
      <c r="F9" t="s">
        <v>37</v>
      </c>
      <c r="G9">
        <v>80.2</v>
      </c>
      <c r="H9" t="s">
        <v>37</v>
      </c>
      <c r="I9">
        <v>3.83</v>
      </c>
      <c r="J9" t="s">
        <v>37</v>
      </c>
      <c r="K9">
        <v>1.4999999999999999E-2</v>
      </c>
      <c r="L9" t="s">
        <v>37</v>
      </c>
      <c r="M9">
        <v>0.94</v>
      </c>
      <c r="N9" s="9">
        <v>2.4300000000000002</v>
      </c>
      <c r="O9" s="8" t="s">
        <v>14</v>
      </c>
      <c r="P9" s="8" t="s">
        <v>14</v>
      </c>
      <c r="Q9" s="8" t="s">
        <v>11</v>
      </c>
      <c r="R9" s="8" t="s">
        <v>14</v>
      </c>
      <c r="S9" s="16" t="s">
        <v>37</v>
      </c>
      <c r="T9" s="9" t="s">
        <v>38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45</v>
      </c>
      <c r="B10" s="8" t="s">
        <v>14</v>
      </c>
      <c r="C10" t="s">
        <v>6</v>
      </c>
      <c r="D10" t="str">
        <f t="shared" si="1"/>
        <v>SKR 10 CPC</v>
      </c>
      <c r="E10" t="s">
        <v>40</v>
      </c>
      <c r="F10" t="s">
        <v>37</v>
      </c>
      <c r="G10">
        <v>66.3</v>
      </c>
      <c r="H10" t="s">
        <v>37</v>
      </c>
      <c r="I10">
        <v>0.78</v>
      </c>
      <c r="J10" t="s">
        <v>37</v>
      </c>
      <c r="K10">
        <v>1.2E-2</v>
      </c>
      <c r="L10" t="s">
        <v>37</v>
      </c>
      <c r="M10">
        <v>1</v>
      </c>
      <c r="N10" s="9">
        <v>0.98</v>
      </c>
      <c r="O10" s="8" t="s">
        <v>14</v>
      </c>
      <c r="P10" s="8" t="s">
        <v>14</v>
      </c>
      <c r="Q10" s="8" t="s">
        <v>11</v>
      </c>
      <c r="R10" s="8" t="s">
        <v>14</v>
      </c>
      <c r="S10" s="16" t="s">
        <v>37</v>
      </c>
      <c r="T10" s="9" t="s">
        <v>38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46</v>
      </c>
      <c r="B11" s="8" t="s">
        <v>14</v>
      </c>
      <c r="C11" t="s">
        <v>6</v>
      </c>
      <c r="D11" t="str">
        <f t="shared" si="1"/>
        <v>SKR 5</v>
      </c>
      <c r="E11" t="s">
        <v>40</v>
      </c>
      <c r="F11" t="s">
        <v>37</v>
      </c>
      <c r="G11">
        <v>78.7</v>
      </c>
      <c r="H11" t="s">
        <v>37</v>
      </c>
      <c r="I11">
        <v>2.99</v>
      </c>
      <c r="J11" t="s">
        <v>37</v>
      </c>
      <c r="K11">
        <v>1.4999999999999999E-2</v>
      </c>
      <c r="L11" t="s">
        <v>37</v>
      </c>
      <c r="M11">
        <v>1.27</v>
      </c>
      <c r="N11" s="9">
        <v>0.46</v>
      </c>
      <c r="O11" s="8" t="s">
        <v>14</v>
      </c>
      <c r="P11" s="8" t="s">
        <v>14</v>
      </c>
      <c r="Q11" s="8" t="s">
        <v>11</v>
      </c>
      <c r="R11" s="8" t="s">
        <v>14</v>
      </c>
      <c r="S11" s="16" t="s">
        <v>37</v>
      </c>
      <c r="T11" s="9" t="s">
        <v>38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2024-05-24T14:43:59Z</dcterms:modified>
</cp:coreProperties>
</file>